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calcPr calcId="145621"/>
</workbook>
</file>

<file path=xl/calcChain.xml><?xml version="1.0" encoding="utf-8"?>
<calcChain xmlns="http://schemas.openxmlformats.org/spreadsheetml/2006/main">
  <c r="Q31" i="1" l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<sst xmlns="http://schemas.openxmlformats.org/spreadsheetml/2006/main" count="3" uniqueCount="3">
  <si>
    <t>Срок исполне-ния</t>
  </si>
  <si>
    <t>Стоимость работ в ценах 2020 г.</t>
  </si>
  <si>
    <t>Инвестиции необходимые для проведения работ по модернизации и замене изношенного оборудования по котельной Заречье с. Заречье с разбивкой по годам с 2021 по 2036 г.г. и учетом индекса роста цен. (красным цветом выделенны финансы проинвестированные на момент актуализации схемы теплоснабжения с.Заречье.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</si>
</sst>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5" fillId="2" borderId="1" xfId="1" applyFont="1" applyFill="1" applyBorder="1"/>
    <xf numFmtId="1" fontId="5" fillId="2" borderId="1" xfId="1" applyNumberFormat="1" applyFont="1" applyFill="1" applyBorder="1" applyAlignment="1">
      <alignment wrapText="1"/>
    </xf>
    <xf numFmtId="165" fontId="5" fillId="2" borderId="1" xfId="1" applyNumberFormat="1" applyFont="1" applyFill="1" applyBorder="1"/>
    <xf numFmtId="0" fontId="5" fillId="2" borderId="1" xfId="1" applyFont="1" applyFill="1" applyBorder="1" applyAlignment="1">
      <alignment wrapText="1"/>
    </xf>
    <xf numFmtId="165" fontId="5" fillId="3" borderId="1" xfId="1" applyNumberFormat="1" applyFont="1" applyFill="1" applyBorder="1"/>
    <xf numFmtId="0" fontId="5" fillId="2" borderId="1" xfId="1" applyFont="1" applyFill="1" applyBorder="1" applyAlignment="1"/>
  </cellXfs>
  <cellStyles count="2">
    <cellStyle name="Обычный" xfId="0" builtinId="0"/>
    <cellStyle name="Обычный 2 4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&#1055;&#1058;&#1054;/&#1050;&#1086;&#1085;&#1094;&#1077;&#1089;&#1089;&#1080;&#1103;%20&#1059;&#1058;&#1057;%202021%20&#1075;&#1086;&#1076;/&#1057;&#1044;&#1040;&#1063;&#1040;%20&#1056;&#1040;&#1041;&#1054;&#1058;/&#1082;&#1086;&#1090;&#1077;&#1083;&#1100;&#1085;&#1072;&#1103;%20&#1047;&#1072;&#1088;&#1077;&#1095;&#1100;&#1077;/&#1082;&#1086;&#1084;&#1087;&#1077;&#1085;&#1089;&#1072;&#1090;.&#1073;&#1072;&#1082;/&#1091;&#1089;&#1090;&#1072;&#1085;&#1086;&#1074;&#1082;&#1072;%20&#1084;&#1077;&#1084;&#1073;&#1088;&#1072;&#1085;&#1085;&#1099;&#1093;%20&#1073;&#1072;&#1082;&#1086;&#1074;%20-%20&#1040;&#1082;&#1090;%20&#1087;&#1086;%20&#1052;&#1077;&#1090;&#1086;&#1076;&#1080;&#1082;&#1077;%202020%20(&#1041;&#1048;&#1052;)%20&#1089;%20&#1090;&#1080;&#1090;&#1091;&#1083;&#1086;&#1084;%20&#1050;&#1057;-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&#1055;&#1058;&#1054;/&#1050;&#1086;&#1085;&#1094;&#1077;&#1089;&#1089;&#1080;&#1103;%20&#1059;&#1058;&#1057;%202021%20&#1075;&#1086;&#1076;/&#1057;&#1044;&#1040;&#1063;&#1040;%20&#1056;&#1040;&#1041;&#1054;&#1058;/&#1082;&#1086;&#1090;&#1077;&#1083;&#1100;&#1085;&#1072;&#1103;%20&#1047;&#1072;&#1088;&#1077;&#1095;&#1100;&#1077;/&#1072;&#1074;&#1090;.&#1087;&#1086;&#1076;&#1087;&#1080;&#1090;&#1082;&#1072;/&#1072;&#1074;&#1090;&#1086;&#1084;&#1072;&#1090;&#1080;&#1095;&#1077;&#1089;&#1082;&#1072;&#1103;%20&#1087;&#1086;&#1076;&#1087;&#1080;&#1090;&#1082;&#1072;%20-%20&#1040;&#1082;&#1090;%20&#1087;&#1086;%20&#1052;&#1077;&#1090;&#1086;&#1076;&#1080;&#1082;&#1077;%202020%20(&#1041;&#1048;&#1052;)%20&#1089;%20&#1090;&#1080;&#1090;&#1091;&#1083;&#1086;&#1084;%20&#1050;&#1057;-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&#1055;&#1058;&#1054;/&#1050;&#1086;&#1085;&#1094;&#1077;&#1089;&#1089;&#1080;&#1103;%20&#1059;&#1058;&#1057;%202021%20&#1075;&#1086;&#1076;/&#1057;&#1044;&#1040;&#1063;&#1040;%20&#1056;&#1040;&#1041;&#1054;&#1058;/&#1082;&#1086;&#1090;&#1077;&#1083;&#1100;&#1085;&#1072;&#1103;%20&#1047;&#1072;&#1088;&#1077;&#1095;&#1100;&#1077;/&#1082;&#1072;&#1087;&#1088;&#1077;&#1084;&#1086;&#1085;&#1090;%20&#1090;&#1077;&#1087;&#1083;&#1086;&#1086;&#1073;&#1084;&#1077;&#1085;&#1085;&#1080;&#1082;&#1086;&#1074;/&#1050;&#1057;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&#1055;&#1058;&#1054;/&#1050;&#1086;&#1085;&#1094;&#1077;&#1089;&#1089;&#1080;&#1103;%20&#1059;&#1058;&#1057;%202021%20&#1075;&#1086;&#1076;/&#1057;&#1044;&#1040;&#1063;&#1040;%20&#1056;&#1040;&#1041;&#1054;&#1058;/&#1082;&#1086;&#1090;&#1077;&#1083;&#1100;&#1085;&#1072;&#1103;%20&#1047;&#1072;&#1088;&#1077;&#1095;&#1100;&#1077;/&#1058;&#1050;4-&#1058;&#1050;6/&#1087;&#1088;&#1086;&#1074;&#1077;&#1088;&#1082;&#1072;%20&#1090;&#1088;&#1072;&#1089;&#1089;&#1099;%20-%20&#1040;&#1082;&#1090;%20&#1087;&#1086;%20&#1052;&#1077;&#1090;&#1086;&#1076;&#1080;&#1082;&#1077;%202020%20(&#1041;&#1048;&#1052;)%20&#1089;%20&#1090;&#1080;&#1090;&#1091;&#1083;&#1086;&#1084;%20&#1050;&#1057;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ьбом"/>
    </sheetNames>
    <sheetDataSet>
      <sheetData sheetId="0">
        <row r="25">
          <cell r="H25">
            <v>1429813.85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ьбом"/>
    </sheetNames>
    <sheetDataSet>
      <sheetData sheetId="0">
        <row r="243">
          <cell r="O243">
            <v>32004.36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ьбом"/>
    </sheetNames>
    <sheetDataSet>
      <sheetData sheetId="0">
        <row r="24">
          <cell r="H24">
            <v>466829.07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ьбом"/>
    </sheetNames>
    <sheetDataSet>
      <sheetData sheetId="0">
        <row r="24">
          <cell r="H24">
            <v>373232.11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70" zoomScaleNormal="70" workbookViewId="0">
      <selection activeCell="A7" sqref="A7:XFD10"/>
    </sheetView>
  </sheetViews>
  <sheetFormatPr defaultRowHeight="15" x14ac:dyDescent="0.25"/>
  <cols>
    <col min="1" max="1" width="15.42578125" customWidth="1"/>
    <col min="2" max="2" width="23.140625" customWidth="1"/>
    <col min="3" max="3" width="23" customWidth="1"/>
    <col min="4" max="4" width="12.42578125" customWidth="1"/>
    <col min="5" max="5" width="21.7109375" customWidth="1"/>
    <col min="6" max="6" width="9.42578125" bestFit="1" customWidth="1"/>
    <col min="7" max="7" width="13.5703125" customWidth="1"/>
    <col min="8" max="8" width="15.7109375" customWidth="1"/>
    <col min="9" max="9" width="13.42578125" customWidth="1"/>
    <col min="10" max="10" width="13.140625" customWidth="1"/>
    <col min="11" max="11" width="17.42578125" customWidth="1"/>
    <col min="12" max="12" width="16.42578125" customWidth="1"/>
    <col min="13" max="13" width="14.28515625" customWidth="1"/>
    <col min="14" max="16" width="9.42578125" bestFit="1" customWidth="1"/>
    <col min="17" max="20" width="9.28515625" bestFit="1" customWidth="1"/>
  </cols>
  <sheetData>
    <row r="1" spans="1:17" x14ac:dyDescent="0.25">
      <c r="B1" s="1" t="s">
        <v>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68.25" customHeight="1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6" spans="1:17" ht="47.25" x14ac:dyDescent="0.25">
      <c r="A6" s="4" t="s">
        <v>0</v>
      </c>
      <c r="B6" s="6" t="s">
        <v>1</v>
      </c>
      <c r="C6" s="5">
        <v>2021</v>
      </c>
      <c r="D6" s="5">
        <v>2022</v>
      </c>
      <c r="E6" s="5">
        <v>2023</v>
      </c>
      <c r="F6" s="5">
        <v>2024</v>
      </c>
      <c r="G6" s="5">
        <v>2025</v>
      </c>
      <c r="H6" s="5">
        <v>2026</v>
      </c>
      <c r="I6" s="5">
        <v>2027</v>
      </c>
      <c r="J6" s="5">
        <v>2028</v>
      </c>
      <c r="K6" s="5">
        <v>2029</v>
      </c>
      <c r="L6" s="5">
        <v>2030</v>
      </c>
      <c r="M6" s="5">
        <v>2031</v>
      </c>
      <c r="N6" s="5">
        <v>2032</v>
      </c>
      <c r="O6" s="5">
        <v>2033</v>
      </c>
      <c r="P6" s="5">
        <v>2034</v>
      </c>
      <c r="Q6" s="5">
        <v>2035</v>
      </c>
    </row>
    <row r="7" spans="1:17" ht="15.75" x14ac:dyDescent="0.25">
      <c r="A7" s="8">
        <v>2021</v>
      </c>
      <c r="B7" s="7">
        <v>40</v>
      </c>
      <c r="C7" s="9">
        <v>16</v>
      </c>
      <c r="D7" s="7">
        <f t="shared" ref="D7:D31" si="0">IF(A7=2022,B7*1.0816,0)</f>
        <v>0</v>
      </c>
      <c r="E7" s="7">
        <f t="shared" ref="E7:E31" si="1">IF(A7=2023,B7*1.124864,0)</f>
        <v>0</v>
      </c>
      <c r="F7" s="7">
        <f t="shared" ref="F7:F31" si="2">IF(A7=2024,B7*1.169859,0)</f>
        <v>0</v>
      </c>
      <c r="G7" s="7">
        <f t="shared" ref="G7:G31" si="3">IF(A7=2025,B7*1.216653,0)</f>
        <v>0</v>
      </c>
      <c r="H7" s="7">
        <f t="shared" ref="H7:H31" si="4">IF(A7=2026,B7*1.265319,0)</f>
        <v>0</v>
      </c>
      <c r="I7" s="7">
        <f t="shared" ref="I7:I31" si="5">IF(A7=2027,B7*1.315932,0)</f>
        <v>0</v>
      </c>
      <c r="J7" s="7">
        <f t="shared" ref="J7:J31" si="6">IF(A7=2028,B7*1.368569,0)</f>
        <v>0</v>
      </c>
      <c r="K7" s="7">
        <f t="shared" ref="K7:K31" si="7">IF(A7=2029,B7*1.423312,0)</f>
        <v>0</v>
      </c>
      <c r="L7" s="7">
        <f t="shared" ref="L7:L31" si="8">IF(A7=2030,B7*1.480244,0)</f>
        <v>0</v>
      </c>
      <c r="M7" s="7">
        <f t="shared" ref="M7:M31" si="9">IF(A7=2031,B7*1.539454,0)</f>
        <v>0</v>
      </c>
      <c r="N7" s="7">
        <f t="shared" ref="N7:N31" si="10">IF(A7=2032,B7*1.601032,0)</f>
        <v>0</v>
      </c>
      <c r="O7" s="7">
        <f t="shared" ref="O7:O31" si="11">IF(A7=2033,B7*1.665074,0)</f>
        <v>0</v>
      </c>
      <c r="P7" s="7">
        <f t="shared" ref="P7:P31" si="12">IF(A7=2034,B7*1.731676,0)</f>
        <v>0</v>
      </c>
      <c r="Q7" s="7">
        <f t="shared" ref="Q7:Q31" si="13">IF(A7=2035,B7*1.800944,0)</f>
        <v>0</v>
      </c>
    </row>
    <row r="8" spans="1:17" ht="15.75" x14ac:dyDescent="0.25">
      <c r="A8" s="8">
        <v>2021</v>
      </c>
      <c r="B8" s="7">
        <v>1408.521</v>
      </c>
      <c r="C8" s="9">
        <f>[1]Альбом!$H$25/1000</f>
        <v>1429.81385</v>
      </c>
      <c r="D8" s="7">
        <f t="shared" si="0"/>
        <v>0</v>
      </c>
      <c r="E8" s="7">
        <f t="shared" si="1"/>
        <v>0</v>
      </c>
      <c r="F8" s="7">
        <f t="shared" si="2"/>
        <v>0</v>
      </c>
      <c r="G8" s="7">
        <f t="shared" si="3"/>
        <v>0</v>
      </c>
      <c r="H8" s="7">
        <f t="shared" si="4"/>
        <v>0</v>
      </c>
      <c r="I8" s="7">
        <f t="shared" si="5"/>
        <v>0</v>
      </c>
      <c r="J8" s="7">
        <f t="shared" si="6"/>
        <v>0</v>
      </c>
      <c r="K8" s="7">
        <f t="shared" si="7"/>
        <v>0</v>
      </c>
      <c r="L8" s="7">
        <f t="shared" si="8"/>
        <v>0</v>
      </c>
      <c r="M8" s="7">
        <f t="shared" si="9"/>
        <v>0</v>
      </c>
      <c r="N8" s="7">
        <f t="shared" si="10"/>
        <v>0</v>
      </c>
      <c r="O8" s="7">
        <f t="shared" si="11"/>
        <v>0</v>
      </c>
      <c r="P8" s="7">
        <f t="shared" si="12"/>
        <v>0</v>
      </c>
      <c r="Q8" s="7">
        <f t="shared" si="13"/>
        <v>0</v>
      </c>
    </row>
    <row r="9" spans="1:17" ht="15.75" x14ac:dyDescent="0.25">
      <c r="A9" s="8">
        <v>2021</v>
      </c>
      <c r="B9" s="7">
        <v>15.891999999999999</v>
      </c>
      <c r="C9" s="9">
        <f>[2]Альбом!$O$243/1000</f>
        <v>32.004359999999998</v>
      </c>
      <c r="D9" s="7">
        <f t="shared" si="0"/>
        <v>0</v>
      </c>
      <c r="E9" s="7">
        <f t="shared" si="1"/>
        <v>0</v>
      </c>
      <c r="F9" s="7">
        <f t="shared" si="2"/>
        <v>0</v>
      </c>
      <c r="G9" s="7">
        <f t="shared" si="3"/>
        <v>0</v>
      </c>
      <c r="H9" s="7">
        <f t="shared" si="4"/>
        <v>0</v>
      </c>
      <c r="I9" s="7">
        <f t="shared" si="5"/>
        <v>0</v>
      </c>
      <c r="J9" s="7">
        <f t="shared" si="6"/>
        <v>0</v>
      </c>
      <c r="K9" s="7">
        <f t="shared" si="7"/>
        <v>0</v>
      </c>
      <c r="L9" s="7">
        <f t="shared" si="8"/>
        <v>0</v>
      </c>
      <c r="M9" s="7">
        <f t="shared" si="9"/>
        <v>0</v>
      </c>
      <c r="N9" s="7">
        <f t="shared" si="10"/>
        <v>0</v>
      </c>
      <c r="O9" s="7">
        <f t="shared" si="11"/>
        <v>0</v>
      </c>
      <c r="P9" s="7">
        <f t="shared" si="12"/>
        <v>0</v>
      </c>
      <c r="Q9" s="7">
        <f t="shared" si="13"/>
        <v>0</v>
      </c>
    </row>
    <row r="10" spans="1:17" ht="15.75" x14ac:dyDescent="0.25">
      <c r="A10" s="8">
        <v>2021</v>
      </c>
      <c r="B10" s="7">
        <v>355.77100000000002</v>
      </c>
      <c r="C10" s="9">
        <f>[3]Альбом!$H$24/1000</f>
        <v>466.82907</v>
      </c>
      <c r="D10" s="7">
        <f t="shared" si="0"/>
        <v>0</v>
      </c>
      <c r="E10" s="7">
        <f t="shared" si="1"/>
        <v>0</v>
      </c>
      <c r="F10" s="7">
        <f t="shared" si="2"/>
        <v>0</v>
      </c>
      <c r="G10" s="7">
        <f t="shared" si="3"/>
        <v>0</v>
      </c>
      <c r="H10" s="7">
        <f t="shared" si="4"/>
        <v>0</v>
      </c>
      <c r="I10" s="7">
        <f t="shared" si="5"/>
        <v>0</v>
      </c>
      <c r="J10" s="7">
        <f t="shared" si="6"/>
        <v>0</v>
      </c>
      <c r="K10" s="7">
        <f t="shared" si="7"/>
        <v>0</v>
      </c>
      <c r="L10" s="7">
        <f t="shared" si="8"/>
        <v>0</v>
      </c>
      <c r="M10" s="7">
        <f t="shared" si="9"/>
        <v>0</v>
      </c>
      <c r="N10" s="7">
        <f t="shared" si="10"/>
        <v>0</v>
      </c>
      <c r="O10" s="7">
        <f t="shared" si="11"/>
        <v>0</v>
      </c>
      <c r="P10" s="7">
        <f t="shared" si="12"/>
        <v>0</v>
      </c>
      <c r="Q10" s="7">
        <f t="shared" si="13"/>
        <v>0</v>
      </c>
    </row>
    <row r="11" spans="1:17" ht="15.75" x14ac:dyDescent="0.25">
      <c r="A11" s="10">
        <v>2024</v>
      </c>
      <c r="B11" s="7">
        <v>317.577</v>
      </c>
      <c r="C11" s="7">
        <f>IF(A11=2021,B11*1.04,0)</f>
        <v>0</v>
      </c>
      <c r="D11" s="7">
        <f>IF(A11=2022,B11*1.0816,0)</f>
        <v>0</v>
      </c>
      <c r="E11" s="7">
        <f>IF(A11=2023,B11*1.124864,0)</f>
        <v>0</v>
      </c>
      <c r="F11" s="7">
        <f>IF(A11=2024,B11*1.169859,0)</f>
        <v>371.52031164300001</v>
      </c>
      <c r="G11" s="7">
        <f>IF(A11=2025,B11*1.216653,0)</f>
        <v>0</v>
      </c>
      <c r="H11" s="7">
        <f>IF(A11=2026,B11*1.265319,0)</f>
        <v>0</v>
      </c>
      <c r="I11" s="7">
        <f>IF(A11=2027,B11*1.315932,0)</f>
        <v>0</v>
      </c>
      <c r="J11" s="7">
        <f>IF(A11=2028,B11*1.368569,0)</f>
        <v>0</v>
      </c>
      <c r="K11" s="7">
        <f>IF(A11=2029,B11*1.423312,0)</f>
        <v>0</v>
      </c>
      <c r="L11" s="7">
        <f>IF(A11=2030,B11*1.480244,0)</f>
        <v>0</v>
      </c>
      <c r="M11" s="7">
        <f>IF(A11=2031,B11*1.539454,0)</f>
        <v>0</v>
      </c>
      <c r="N11" s="7">
        <f>IF(A11=2032,B11*1.601032,0)</f>
        <v>0</v>
      </c>
      <c r="O11" s="7">
        <f>IF(A11=2033,B11*1.665074,0)</f>
        <v>0</v>
      </c>
      <c r="P11" s="7">
        <f>IF(A11=2034,B11*1.731676,0)</f>
        <v>0</v>
      </c>
      <c r="Q11" s="7">
        <f>IF(A11=2035,B11*1.800944,0)</f>
        <v>0</v>
      </c>
    </row>
    <row r="12" spans="1:17" ht="15.75" x14ac:dyDescent="0.25">
      <c r="A12" s="10">
        <v>2025</v>
      </c>
      <c r="B12" s="7">
        <v>1534.6890000000001</v>
      </c>
      <c r="C12" s="7">
        <f>IF(A12=2021,B12*1.04,0)</f>
        <v>0</v>
      </c>
      <c r="D12" s="7">
        <f>IF(A12=2022,B12*1.0816,0)</f>
        <v>0</v>
      </c>
      <c r="E12" s="7">
        <f>IF(A12=2023,B12*1.124864,0)</f>
        <v>0</v>
      </c>
      <c r="F12" s="7">
        <f>IF(A12=2024,B12*1.169859,0)</f>
        <v>0</v>
      </c>
      <c r="G12" s="7">
        <f>IF(A12=2025,B12*1.216653,0)</f>
        <v>1867.183975917</v>
      </c>
      <c r="H12" s="7">
        <f>IF(A12=2026,B12*1.265319,0)</f>
        <v>0</v>
      </c>
      <c r="I12" s="7">
        <f>IF(A12=2027,B12*1.315932,0)</f>
        <v>0</v>
      </c>
      <c r="J12" s="7">
        <f>IF(A12=2028,B12*1.368569,0)</f>
        <v>0</v>
      </c>
      <c r="K12" s="7">
        <f>IF(A12=2029,B12*1.423312,0)</f>
        <v>0</v>
      </c>
      <c r="L12" s="7">
        <f>IF(A12=2030,B12*1.480244,0)</f>
        <v>0</v>
      </c>
      <c r="M12" s="7">
        <f>IF(A12=2031,B12*1.539454,0)</f>
        <v>0</v>
      </c>
      <c r="N12" s="7">
        <f>IF(A12=2032,B12*1.601032,0)</f>
        <v>0</v>
      </c>
      <c r="O12" s="7">
        <f>IF(A12=2033,B12*1.665074,0)</f>
        <v>0</v>
      </c>
      <c r="P12" s="7">
        <f>IF(A12=2034,B12*1.731676,0)</f>
        <v>0</v>
      </c>
      <c r="Q12" s="7">
        <f>IF(A12=2035,B12*1.800944,0)</f>
        <v>0</v>
      </c>
    </row>
    <row r="13" spans="1:17" ht="15.75" x14ac:dyDescent="0.25">
      <c r="A13" s="10">
        <v>2028</v>
      </c>
      <c r="B13" s="7">
        <v>1428.3989999999999</v>
      </c>
      <c r="C13" s="7">
        <f t="shared" ref="C13:C31" si="14">IF(A13=2021,B13*1.04,0)</f>
        <v>0</v>
      </c>
      <c r="D13" s="7">
        <f t="shared" si="0"/>
        <v>0</v>
      </c>
      <c r="E13" s="7">
        <f t="shared" si="1"/>
        <v>0</v>
      </c>
      <c r="F13" s="7">
        <f t="shared" si="2"/>
        <v>0</v>
      </c>
      <c r="G13" s="7">
        <f t="shared" si="3"/>
        <v>0</v>
      </c>
      <c r="H13" s="7">
        <f t="shared" si="4"/>
        <v>0</v>
      </c>
      <c r="I13" s="7">
        <f t="shared" si="5"/>
        <v>0</v>
      </c>
      <c r="J13" s="7">
        <f t="shared" si="6"/>
        <v>1954.8625910309997</v>
      </c>
      <c r="K13" s="7">
        <f t="shared" si="7"/>
        <v>0</v>
      </c>
      <c r="L13" s="7">
        <f t="shared" si="8"/>
        <v>0</v>
      </c>
      <c r="M13" s="7">
        <f t="shared" si="9"/>
        <v>0</v>
      </c>
      <c r="N13" s="7">
        <f t="shared" si="10"/>
        <v>0</v>
      </c>
      <c r="O13" s="7">
        <f t="shared" si="11"/>
        <v>0</v>
      </c>
      <c r="P13" s="7">
        <f t="shared" si="12"/>
        <v>0</v>
      </c>
      <c r="Q13" s="7">
        <f t="shared" si="13"/>
        <v>0</v>
      </c>
    </row>
    <row r="14" spans="1:17" ht="15.75" x14ac:dyDescent="0.25">
      <c r="A14" s="10">
        <v>2023</v>
      </c>
      <c r="B14" s="7">
        <v>86.018000000000001</v>
      </c>
      <c r="C14" s="7">
        <f>IF(A14=2021,B14*1.04,0)</f>
        <v>0</v>
      </c>
      <c r="D14" s="7">
        <f>IF(A14=2022,B14*1.0816,0)</f>
        <v>0</v>
      </c>
      <c r="E14" s="7">
        <f>IF(A14=2023,B14*1.124864,0)</f>
        <v>96.758551552000014</v>
      </c>
      <c r="F14" s="7">
        <f>IF(A14=2024,B14*1.169859,0)</f>
        <v>0</v>
      </c>
      <c r="G14" s="7">
        <f>IF(A14=2025,B14*1.216653,0)</f>
        <v>0</v>
      </c>
      <c r="H14" s="7">
        <f>IF(A14=2026,B14*1.265319,0)</f>
        <v>0</v>
      </c>
      <c r="I14" s="7">
        <f>IF(A14=2027,B14*1.315932,0)</f>
        <v>0</v>
      </c>
      <c r="J14" s="7">
        <f>IF(A14=2028,B14*1.368569,0)</f>
        <v>0</v>
      </c>
      <c r="K14" s="7">
        <f>IF(A14=2029,B14*1.423312,0)</f>
        <v>0</v>
      </c>
      <c r="L14" s="7">
        <f>IF(A14=2030,B14*1.480244,0)</f>
        <v>0</v>
      </c>
      <c r="M14" s="7">
        <f>IF(A14=2031,B14*1.539454,0)</f>
        <v>0</v>
      </c>
      <c r="N14" s="7">
        <f>IF(A14=2032,B14*1.601032,0)</f>
        <v>0</v>
      </c>
      <c r="O14" s="7">
        <f>IF(A14=2033,B14*1.665074,0)</f>
        <v>0</v>
      </c>
      <c r="P14" s="7">
        <f>IF(A14=2034,B14*1.731676,0)</f>
        <v>0</v>
      </c>
      <c r="Q14" s="7">
        <f>IF(A14=2035,B14*1.800944,0)</f>
        <v>0</v>
      </c>
    </row>
    <row r="15" spans="1:17" ht="15.75" x14ac:dyDescent="0.25">
      <c r="A15" s="10">
        <v>2027</v>
      </c>
      <c r="B15" s="7">
        <v>1168.0999999999999</v>
      </c>
      <c r="C15" s="7">
        <f t="shared" si="14"/>
        <v>0</v>
      </c>
      <c r="D15" s="7">
        <f t="shared" si="0"/>
        <v>0</v>
      </c>
      <c r="E15" s="7">
        <f t="shared" si="1"/>
        <v>0</v>
      </c>
      <c r="F15" s="7">
        <f t="shared" si="2"/>
        <v>0</v>
      </c>
      <c r="G15" s="7">
        <f t="shared" si="3"/>
        <v>0</v>
      </c>
      <c r="H15" s="7">
        <f t="shared" si="4"/>
        <v>0</v>
      </c>
      <c r="I15" s="7">
        <f t="shared" si="5"/>
        <v>1537.1401691999999</v>
      </c>
      <c r="J15" s="7">
        <f t="shared" si="6"/>
        <v>0</v>
      </c>
      <c r="K15" s="7">
        <f t="shared" si="7"/>
        <v>0</v>
      </c>
      <c r="L15" s="7">
        <f t="shared" si="8"/>
        <v>0</v>
      </c>
      <c r="M15" s="7">
        <f t="shared" si="9"/>
        <v>0</v>
      </c>
      <c r="N15" s="7">
        <f t="shared" si="10"/>
        <v>0</v>
      </c>
      <c r="O15" s="7">
        <f t="shared" si="11"/>
        <v>0</v>
      </c>
      <c r="P15" s="7">
        <f t="shared" si="12"/>
        <v>0</v>
      </c>
      <c r="Q15" s="7">
        <f t="shared" si="13"/>
        <v>0</v>
      </c>
    </row>
    <row r="16" spans="1:17" ht="15.75" x14ac:dyDescent="0.25">
      <c r="A16" s="10">
        <v>2022</v>
      </c>
      <c r="B16" s="7">
        <v>323.31</v>
      </c>
      <c r="C16" s="7">
        <f t="shared" si="14"/>
        <v>0</v>
      </c>
      <c r="D16" s="7">
        <f t="shared" si="0"/>
        <v>349.69209599999999</v>
      </c>
      <c r="E16" s="7">
        <f t="shared" si="1"/>
        <v>0</v>
      </c>
      <c r="F16" s="7">
        <f t="shared" si="2"/>
        <v>0</v>
      </c>
      <c r="G16" s="7">
        <f t="shared" si="3"/>
        <v>0</v>
      </c>
      <c r="H16" s="7">
        <f t="shared" si="4"/>
        <v>0</v>
      </c>
      <c r="I16" s="7">
        <f t="shared" si="5"/>
        <v>0</v>
      </c>
      <c r="J16" s="7">
        <f t="shared" si="6"/>
        <v>0</v>
      </c>
      <c r="K16" s="7">
        <f t="shared" si="7"/>
        <v>0</v>
      </c>
      <c r="L16" s="7">
        <f t="shared" si="8"/>
        <v>0</v>
      </c>
      <c r="M16" s="7">
        <f t="shared" si="9"/>
        <v>0</v>
      </c>
      <c r="N16" s="7">
        <f t="shared" si="10"/>
        <v>0</v>
      </c>
      <c r="O16" s="7">
        <f t="shared" si="11"/>
        <v>0</v>
      </c>
      <c r="P16" s="7">
        <f t="shared" si="12"/>
        <v>0</v>
      </c>
      <c r="Q16" s="7">
        <f t="shared" si="13"/>
        <v>0</v>
      </c>
    </row>
    <row r="17" spans="1:17" ht="15.75" x14ac:dyDescent="0.25">
      <c r="A17" s="10">
        <v>2023</v>
      </c>
      <c r="B17" s="7">
        <v>184.102</v>
      </c>
      <c r="C17" s="7">
        <f t="shared" si="14"/>
        <v>0</v>
      </c>
      <c r="D17" s="7">
        <f t="shared" si="0"/>
        <v>0</v>
      </c>
      <c r="E17" s="7">
        <f t="shared" si="1"/>
        <v>207.08971212800003</v>
      </c>
      <c r="F17" s="7">
        <f t="shared" si="2"/>
        <v>0</v>
      </c>
      <c r="G17" s="7">
        <f t="shared" si="3"/>
        <v>0</v>
      </c>
      <c r="H17" s="7">
        <f t="shared" si="4"/>
        <v>0</v>
      </c>
      <c r="I17" s="7">
        <f t="shared" si="5"/>
        <v>0</v>
      </c>
      <c r="J17" s="7">
        <f t="shared" si="6"/>
        <v>0</v>
      </c>
      <c r="K17" s="7">
        <f t="shared" si="7"/>
        <v>0</v>
      </c>
      <c r="L17" s="7">
        <f t="shared" si="8"/>
        <v>0</v>
      </c>
      <c r="M17" s="7">
        <f t="shared" si="9"/>
        <v>0</v>
      </c>
      <c r="N17" s="7">
        <f t="shared" si="10"/>
        <v>0</v>
      </c>
      <c r="O17" s="7">
        <f t="shared" si="11"/>
        <v>0</v>
      </c>
      <c r="P17" s="7">
        <f t="shared" si="12"/>
        <v>0</v>
      </c>
      <c r="Q17" s="7">
        <f t="shared" si="13"/>
        <v>0</v>
      </c>
    </row>
    <row r="18" spans="1:17" ht="15.75" x14ac:dyDescent="0.25">
      <c r="A18" s="10">
        <v>2026</v>
      </c>
      <c r="B18" s="7">
        <v>860.98</v>
      </c>
      <c r="C18" s="7">
        <f t="shared" si="14"/>
        <v>0</v>
      </c>
      <c r="D18" s="7">
        <f t="shared" si="0"/>
        <v>0</v>
      </c>
      <c r="E18" s="7">
        <f t="shared" si="1"/>
        <v>0</v>
      </c>
      <c r="F18" s="7">
        <f t="shared" si="2"/>
        <v>0</v>
      </c>
      <c r="G18" s="7">
        <f t="shared" si="3"/>
        <v>0</v>
      </c>
      <c r="H18" s="7">
        <f t="shared" si="4"/>
        <v>1089.41435262</v>
      </c>
      <c r="I18" s="7">
        <f t="shared" si="5"/>
        <v>0</v>
      </c>
      <c r="J18" s="7">
        <f t="shared" si="6"/>
        <v>0</v>
      </c>
      <c r="K18" s="7">
        <f t="shared" si="7"/>
        <v>0</v>
      </c>
      <c r="L18" s="7">
        <f t="shared" si="8"/>
        <v>0</v>
      </c>
      <c r="M18" s="7">
        <f t="shared" si="9"/>
        <v>0</v>
      </c>
      <c r="N18" s="7">
        <f t="shared" si="10"/>
        <v>0</v>
      </c>
      <c r="O18" s="7">
        <f t="shared" si="11"/>
        <v>0</v>
      </c>
      <c r="P18" s="7">
        <f t="shared" si="12"/>
        <v>0</v>
      </c>
      <c r="Q18" s="7">
        <f t="shared" si="13"/>
        <v>0</v>
      </c>
    </row>
    <row r="19" spans="1:17" ht="15.75" x14ac:dyDescent="0.25">
      <c r="A19" s="10">
        <v>2023</v>
      </c>
      <c r="B19" s="7">
        <v>535.79999999999995</v>
      </c>
      <c r="C19" s="7">
        <f t="shared" si="14"/>
        <v>0</v>
      </c>
      <c r="D19" s="7">
        <f t="shared" si="0"/>
        <v>0</v>
      </c>
      <c r="E19" s="7">
        <f t="shared" si="1"/>
        <v>602.70213119999994</v>
      </c>
      <c r="F19" s="7">
        <f t="shared" si="2"/>
        <v>0</v>
      </c>
      <c r="G19" s="7">
        <f t="shared" si="3"/>
        <v>0</v>
      </c>
      <c r="H19" s="7">
        <f t="shared" si="4"/>
        <v>0</v>
      </c>
      <c r="I19" s="7">
        <f t="shared" si="5"/>
        <v>0</v>
      </c>
      <c r="J19" s="7">
        <f t="shared" si="6"/>
        <v>0</v>
      </c>
      <c r="K19" s="7">
        <f t="shared" si="7"/>
        <v>0</v>
      </c>
      <c r="L19" s="7">
        <f t="shared" si="8"/>
        <v>0</v>
      </c>
      <c r="M19" s="7">
        <f t="shared" si="9"/>
        <v>0</v>
      </c>
      <c r="N19" s="7">
        <f t="shared" si="10"/>
        <v>0</v>
      </c>
      <c r="O19" s="7">
        <f t="shared" si="11"/>
        <v>0</v>
      </c>
      <c r="P19" s="7">
        <f t="shared" si="12"/>
        <v>0</v>
      </c>
      <c r="Q19" s="7">
        <f t="shared" si="13"/>
        <v>0</v>
      </c>
    </row>
    <row r="20" spans="1:17" ht="15.75" x14ac:dyDescent="0.25">
      <c r="A20" s="10">
        <v>2021</v>
      </c>
      <c r="B20" s="7">
        <v>259.161</v>
      </c>
      <c r="C20" s="9">
        <f>[4]Альбом!$H$24/1000</f>
        <v>373.23210999999998</v>
      </c>
      <c r="D20" s="7">
        <f t="shared" si="0"/>
        <v>0</v>
      </c>
      <c r="E20" s="7">
        <f t="shared" si="1"/>
        <v>0</v>
      </c>
      <c r="F20" s="7">
        <f t="shared" si="2"/>
        <v>0</v>
      </c>
      <c r="G20" s="7">
        <f t="shared" si="3"/>
        <v>0</v>
      </c>
      <c r="H20" s="7">
        <f t="shared" si="4"/>
        <v>0</v>
      </c>
      <c r="I20" s="7">
        <f t="shared" si="5"/>
        <v>0</v>
      </c>
      <c r="J20" s="7">
        <f t="shared" si="6"/>
        <v>0</v>
      </c>
      <c r="K20" s="7">
        <f t="shared" si="7"/>
        <v>0</v>
      </c>
      <c r="L20" s="7">
        <f t="shared" si="8"/>
        <v>0</v>
      </c>
      <c r="M20" s="7">
        <f t="shared" si="9"/>
        <v>0</v>
      </c>
      <c r="N20" s="7">
        <f t="shared" si="10"/>
        <v>0</v>
      </c>
      <c r="O20" s="7">
        <f t="shared" si="11"/>
        <v>0</v>
      </c>
      <c r="P20" s="7">
        <f t="shared" si="12"/>
        <v>0</v>
      </c>
      <c r="Q20" s="7">
        <f t="shared" si="13"/>
        <v>0</v>
      </c>
    </row>
    <row r="21" spans="1:17" ht="15.75" x14ac:dyDescent="0.25">
      <c r="A21" s="10">
        <v>2022</v>
      </c>
      <c r="B21" s="7">
        <v>359.06400000000002</v>
      </c>
      <c r="C21" s="7">
        <f t="shared" si="14"/>
        <v>0</v>
      </c>
      <c r="D21" s="7">
        <f t="shared" si="0"/>
        <v>388.3636224</v>
      </c>
      <c r="E21" s="7">
        <f t="shared" si="1"/>
        <v>0</v>
      </c>
      <c r="F21" s="7">
        <f t="shared" si="2"/>
        <v>0</v>
      </c>
      <c r="G21" s="7">
        <f t="shared" si="3"/>
        <v>0</v>
      </c>
      <c r="H21" s="7">
        <f t="shared" si="4"/>
        <v>0</v>
      </c>
      <c r="I21" s="7">
        <f t="shared" si="5"/>
        <v>0</v>
      </c>
      <c r="J21" s="7">
        <f t="shared" si="6"/>
        <v>0</v>
      </c>
      <c r="K21" s="7">
        <f t="shared" si="7"/>
        <v>0</v>
      </c>
      <c r="L21" s="7">
        <f t="shared" si="8"/>
        <v>0</v>
      </c>
      <c r="M21" s="7">
        <f t="shared" si="9"/>
        <v>0</v>
      </c>
      <c r="N21" s="7">
        <f t="shared" si="10"/>
        <v>0</v>
      </c>
      <c r="O21" s="7">
        <f t="shared" si="11"/>
        <v>0</v>
      </c>
      <c r="P21" s="7">
        <f t="shared" si="12"/>
        <v>0</v>
      </c>
      <c r="Q21" s="7">
        <f t="shared" si="13"/>
        <v>0</v>
      </c>
    </row>
    <row r="22" spans="1:17" ht="15.75" x14ac:dyDescent="0.25">
      <c r="A22" s="10">
        <v>2022</v>
      </c>
      <c r="B22" s="7">
        <v>339.22899999999998</v>
      </c>
      <c r="C22" s="7">
        <f t="shared" si="14"/>
        <v>0</v>
      </c>
      <c r="D22" s="7">
        <f t="shared" si="0"/>
        <v>366.91008639999995</v>
      </c>
      <c r="E22" s="7">
        <f t="shared" si="1"/>
        <v>0</v>
      </c>
      <c r="F22" s="7">
        <f t="shared" si="2"/>
        <v>0</v>
      </c>
      <c r="G22" s="7">
        <f t="shared" si="3"/>
        <v>0</v>
      </c>
      <c r="H22" s="7">
        <f t="shared" si="4"/>
        <v>0</v>
      </c>
      <c r="I22" s="7">
        <f t="shared" si="5"/>
        <v>0</v>
      </c>
      <c r="J22" s="7">
        <f t="shared" si="6"/>
        <v>0</v>
      </c>
      <c r="K22" s="7">
        <f t="shared" si="7"/>
        <v>0</v>
      </c>
      <c r="L22" s="7">
        <f t="shared" si="8"/>
        <v>0</v>
      </c>
      <c r="M22" s="7">
        <f t="shared" si="9"/>
        <v>0</v>
      </c>
      <c r="N22" s="7">
        <f t="shared" si="10"/>
        <v>0</v>
      </c>
      <c r="O22" s="7">
        <f t="shared" si="11"/>
        <v>0</v>
      </c>
      <c r="P22" s="7">
        <f t="shared" si="12"/>
        <v>0</v>
      </c>
      <c r="Q22" s="7">
        <f t="shared" si="13"/>
        <v>0</v>
      </c>
    </row>
    <row r="23" spans="1:17" ht="15.75" x14ac:dyDescent="0.25">
      <c r="A23" s="10"/>
      <c r="B23" s="7">
        <f>310.31357</f>
        <v>310.31357000000003</v>
      </c>
      <c r="C23" s="7">
        <f t="shared" si="14"/>
        <v>0</v>
      </c>
      <c r="D23" s="7">
        <f t="shared" si="0"/>
        <v>0</v>
      </c>
      <c r="E23" s="7">
        <f t="shared" si="1"/>
        <v>0</v>
      </c>
      <c r="F23" s="7">
        <f t="shared" si="2"/>
        <v>0</v>
      </c>
      <c r="G23" s="7">
        <f t="shared" si="3"/>
        <v>0</v>
      </c>
      <c r="H23" s="7">
        <f t="shared" si="4"/>
        <v>0</v>
      </c>
      <c r="I23" s="7">
        <f t="shared" si="5"/>
        <v>0</v>
      </c>
      <c r="J23" s="7">
        <f t="shared" si="6"/>
        <v>0</v>
      </c>
      <c r="K23" s="7">
        <f t="shared" si="7"/>
        <v>0</v>
      </c>
      <c r="L23" s="7">
        <f t="shared" si="8"/>
        <v>0</v>
      </c>
      <c r="M23" s="7">
        <f t="shared" si="9"/>
        <v>0</v>
      </c>
      <c r="N23" s="7">
        <f t="shared" si="10"/>
        <v>0</v>
      </c>
      <c r="O23" s="7">
        <f t="shared" si="11"/>
        <v>0</v>
      </c>
      <c r="P23" s="7">
        <f t="shared" si="12"/>
        <v>0</v>
      </c>
      <c r="Q23" s="7">
        <f t="shared" si="13"/>
        <v>0</v>
      </c>
    </row>
    <row r="24" spans="1:17" ht="15.75" x14ac:dyDescent="0.25">
      <c r="A24" s="10">
        <v>2028</v>
      </c>
      <c r="B24" s="7">
        <v>456.92500000000001</v>
      </c>
      <c r="C24" s="7">
        <f t="shared" si="14"/>
        <v>0</v>
      </c>
      <c r="D24" s="7">
        <f t="shared" si="0"/>
        <v>0</v>
      </c>
      <c r="E24" s="7">
        <f t="shared" si="1"/>
        <v>0</v>
      </c>
      <c r="F24" s="7">
        <f t="shared" si="2"/>
        <v>0</v>
      </c>
      <c r="G24" s="7">
        <f t="shared" si="3"/>
        <v>0</v>
      </c>
      <c r="H24" s="7">
        <f t="shared" si="4"/>
        <v>0</v>
      </c>
      <c r="I24" s="7">
        <f t="shared" si="5"/>
        <v>0</v>
      </c>
      <c r="J24" s="7">
        <f t="shared" si="6"/>
        <v>625.33339032499998</v>
      </c>
      <c r="K24" s="7">
        <f t="shared" si="7"/>
        <v>0</v>
      </c>
      <c r="L24" s="7">
        <f t="shared" si="8"/>
        <v>0</v>
      </c>
      <c r="M24" s="7">
        <f t="shared" si="9"/>
        <v>0</v>
      </c>
      <c r="N24" s="7">
        <f t="shared" si="10"/>
        <v>0</v>
      </c>
      <c r="O24" s="7">
        <f t="shared" si="11"/>
        <v>0</v>
      </c>
      <c r="P24" s="7">
        <f t="shared" si="12"/>
        <v>0</v>
      </c>
      <c r="Q24" s="7">
        <f t="shared" si="13"/>
        <v>0</v>
      </c>
    </row>
    <row r="25" spans="1:17" ht="15.75" x14ac:dyDescent="0.25">
      <c r="A25" s="10">
        <v>2029</v>
      </c>
      <c r="B25" s="7">
        <v>495.935</v>
      </c>
      <c r="C25" s="7">
        <f t="shared" si="14"/>
        <v>0</v>
      </c>
      <c r="D25" s="7">
        <f t="shared" si="0"/>
        <v>0</v>
      </c>
      <c r="E25" s="7">
        <f t="shared" si="1"/>
        <v>0</v>
      </c>
      <c r="F25" s="7">
        <f t="shared" si="2"/>
        <v>0</v>
      </c>
      <c r="G25" s="7">
        <f t="shared" si="3"/>
        <v>0</v>
      </c>
      <c r="H25" s="7">
        <f t="shared" si="4"/>
        <v>0</v>
      </c>
      <c r="I25" s="7">
        <f t="shared" si="5"/>
        <v>0</v>
      </c>
      <c r="J25" s="7">
        <f t="shared" si="6"/>
        <v>0</v>
      </c>
      <c r="K25" s="7">
        <f t="shared" si="7"/>
        <v>705.87023671999998</v>
      </c>
      <c r="L25" s="7">
        <f t="shared" si="8"/>
        <v>0</v>
      </c>
      <c r="M25" s="7">
        <f t="shared" si="9"/>
        <v>0</v>
      </c>
      <c r="N25" s="7">
        <f t="shared" si="10"/>
        <v>0</v>
      </c>
      <c r="O25" s="7">
        <f t="shared" si="11"/>
        <v>0</v>
      </c>
      <c r="P25" s="7">
        <f t="shared" si="12"/>
        <v>0</v>
      </c>
      <c r="Q25" s="7">
        <f t="shared" si="13"/>
        <v>0</v>
      </c>
    </row>
    <row r="26" spans="1:17" ht="15.75" x14ac:dyDescent="0.25">
      <c r="A26" s="10">
        <v>2023</v>
      </c>
      <c r="B26" s="7">
        <v>366.346</v>
      </c>
      <c r="C26" s="7">
        <f t="shared" si="14"/>
        <v>0</v>
      </c>
      <c r="D26" s="7">
        <f t="shared" si="0"/>
        <v>0</v>
      </c>
      <c r="E26" s="7">
        <f t="shared" si="1"/>
        <v>412.08942694400002</v>
      </c>
      <c r="F26" s="7">
        <f t="shared" si="2"/>
        <v>0</v>
      </c>
      <c r="G26" s="7">
        <f t="shared" si="3"/>
        <v>0</v>
      </c>
      <c r="H26" s="7">
        <f t="shared" si="4"/>
        <v>0</v>
      </c>
      <c r="I26" s="7">
        <f t="shared" si="5"/>
        <v>0</v>
      </c>
      <c r="J26" s="7">
        <f t="shared" si="6"/>
        <v>0</v>
      </c>
      <c r="K26" s="7">
        <f t="shared" si="7"/>
        <v>0</v>
      </c>
      <c r="L26" s="7">
        <f t="shared" si="8"/>
        <v>0</v>
      </c>
      <c r="M26" s="7">
        <f t="shared" si="9"/>
        <v>0</v>
      </c>
      <c r="N26" s="7">
        <f t="shared" si="10"/>
        <v>0</v>
      </c>
      <c r="O26" s="7">
        <f t="shared" si="11"/>
        <v>0</v>
      </c>
      <c r="P26" s="7">
        <f t="shared" si="12"/>
        <v>0</v>
      </c>
      <c r="Q26" s="7">
        <f t="shared" si="13"/>
        <v>0</v>
      </c>
    </row>
    <row r="27" spans="1:17" ht="15.75" x14ac:dyDescent="0.25">
      <c r="A27" s="10">
        <v>2029</v>
      </c>
      <c r="B27" s="7">
        <v>816.46199999999999</v>
      </c>
      <c r="C27" s="7">
        <f t="shared" si="14"/>
        <v>0</v>
      </c>
      <c r="D27" s="7">
        <f t="shared" si="0"/>
        <v>0</v>
      </c>
      <c r="E27" s="7">
        <f t="shared" si="1"/>
        <v>0</v>
      </c>
      <c r="F27" s="7">
        <f t="shared" si="2"/>
        <v>0</v>
      </c>
      <c r="G27" s="7">
        <f t="shared" si="3"/>
        <v>0</v>
      </c>
      <c r="H27" s="7">
        <f t="shared" si="4"/>
        <v>0</v>
      </c>
      <c r="I27" s="7">
        <f t="shared" si="5"/>
        <v>0</v>
      </c>
      <c r="J27" s="7">
        <f t="shared" si="6"/>
        <v>0</v>
      </c>
      <c r="K27" s="7">
        <f t="shared" si="7"/>
        <v>1162.0801621439998</v>
      </c>
      <c r="L27" s="7">
        <f t="shared" si="8"/>
        <v>0</v>
      </c>
      <c r="M27" s="7">
        <f t="shared" si="9"/>
        <v>0</v>
      </c>
      <c r="N27" s="7">
        <f t="shared" si="10"/>
        <v>0</v>
      </c>
      <c r="O27" s="7">
        <f t="shared" si="11"/>
        <v>0</v>
      </c>
      <c r="P27" s="7">
        <f t="shared" si="12"/>
        <v>0</v>
      </c>
      <c r="Q27" s="7">
        <f t="shared" si="13"/>
        <v>0</v>
      </c>
    </row>
    <row r="28" spans="1:17" ht="15.75" x14ac:dyDescent="0.25">
      <c r="A28" s="10">
        <v>2031</v>
      </c>
      <c r="B28" s="7">
        <v>442.51600000000002</v>
      </c>
      <c r="C28" s="7">
        <f t="shared" si="14"/>
        <v>0</v>
      </c>
      <c r="D28" s="7">
        <f t="shared" si="0"/>
        <v>0</v>
      </c>
      <c r="E28" s="7">
        <f t="shared" si="1"/>
        <v>0</v>
      </c>
      <c r="F28" s="7">
        <f t="shared" si="2"/>
        <v>0</v>
      </c>
      <c r="G28" s="7">
        <f t="shared" si="3"/>
        <v>0</v>
      </c>
      <c r="H28" s="7">
        <f t="shared" si="4"/>
        <v>0</v>
      </c>
      <c r="I28" s="7">
        <f t="shared" si="5"/>
        <v>0</v>
      </c>
      <c r="J28" s="7">
        <f t="shared" si="6"/>
        <v>0</v>
      </c>
      <c r="K28" s="7">
        <f t="shared" si="7"/>
        <v>0</v>
      </c>
      <c r="L28" s="7">
        <f t="shared" si="8"/>
        <v>0</v>
      </c>
      <c r="M28" s="7">
        <f t="shared" si="9"/>
        <v>681.23302626400005</v>
      </c>
      <c r="N28" s="7">
        <f t="shared" si="10"/>
        <v>0</v>
      </c>
      <c r="O28" s="7">
        <f t="shared" si="11"/>
        <v>0</v>
      </c>
      <c r="P28" s="7">
        <f t="shared" si="12"/>
        <v>0</v>
      </c>
      <c r="Q28" s="7">
        <f t="shared" si="13"/>
        <v>0</v>
      </c>
    </row>
    <row r="29" spans="1:17" ht="15.75" x14ac:dyDescent="0.25">
      <c r="A29" s="10">
        <v>2030</v>
      </c>
      <c r="B29" s="7">
        <v>199.964</v>
      </c>
      <c r="C29" s="7">
        <f t="shared" si="14"/>
        <v>0</v>
      </c>
      <c r="D29" s="7">
        <f t="shared" si="0"/>
        <v>0</v>
      </c>
      <c r="E29" s="7">
        <f t="shared" si="1"/>
        <v>0</v>
      </c>
      <c r="F29" s="7">
        <f t="shared" si="2"/>
        <v>0</v>
      </c>
      <c r="G29" s="7">
        <f t="shared" si="3"/>
        <v>0</v>
      </c>
      <c r="H29" s="7">
        <f t="shared" si="4"/>
        <v>0</v>
      </c>
      <c r="I29" s="7">
        <f t="shared" si="5"/>
        <v>0</v>
      </c>
      <c r="J29" s="7">
        <f t="shared" si="6"/>
        <v>0</v>
      </c>
      <c r="K29" s="7">
        <f t="shared" si="7"/>
        <v>0</v>
      </c>
      <c r="L29" s="7">
        <f t="shared" si="8"/>
        <v>295.99551121599995</v>
      </c>
      <c r="M29" s="7">
        <f t="shared" si="9"/>
        <v>0</v>
      </c>
      <c r="N29" s="7">
        <f t="shared" si="10"/>
        <v>0</v>
      </c>
      <c r="O29" s="7">
        <f t="shared" si="11"/>
        <v>0</v>
      </c>
      <c r="P29" s="7">
        <f t="shared" si="12"/>
        <v>0</v>
      </c>
      <c r="Q29" s="7">
        <f t="shared" si="13"/>
        <v>0</v>
      </c>
    </row>
    <row r="30" spans="1:17" ht="15.75" x14ac:dyDescent="0.25">
      <c r="A30" s="10">
        <v>2026</v>
      </c>
      <c r="B30" s="7">
        <v>506.55799999999999</v>
      </c>
      <c r="C30" s="7">
        <f t="shared" si="14"/>
        <v>0</v>
      </c>
      <c r="D30" s="7">
        <f t="shared" si="0"/>
        <v>0</v>
      </c>
      <c r="E30" s="7">
        <f t="shared" si="1"/>
        <v>0</v>
      </c>
      <c r="F30" s="7">
        <f t="shared" si="2"/>
        <v>0</v>
      </c>
      <c r="G30" s="7">
        <f t="shared" si="3"/>
        <v>0</v>
      </c>
      <c r="H30" s="7">
        <f t="shared" si="4"/>
        <v>640.95746200200006</v>
      </c>
      <c r="I30" s="7">
        <f t="shared" si="5"/>
        <v>0</v>
      </c>
      <c r="J30" s="7">
        <f t="shared" si="6"/>
        <v>0</v>
      </c>
      <c r="K30" s="7">
        <f t="shared" si="7"/>
        <v>0</v>
      </c>
      <c r="L30" s="7">
        <f t="shared" si="8"/>
        <v>0</v>
      </c>
      <c r="M30" s="7">
        <f t="shared" si="9"/>
        <v>0</v>
      </c>
      <c r="N30" s="7">
        <f t="shared" si="10"/>
        <v>0</v>
      </c>
      <c r="O30" s="7">
        <f t="shared" si="11"/>
        <v>0</v>
      </c>
      <c r="P30" s="7">
        <f t="shared" si="12"/>
        <v>0</v>
      </c>
      <c r="Q30" s="7">
        <f t="shared" si="13"/>
        <v>0</v>
      </c>
    </row>
    <row r="31" spans="1:17" ht="15.75" x14ac:dyDescent="0.25">
      <c r="A31" s="10">
        <v>2030</v>
      </c>
      <c r="B31" s="7">
        <v>1096.796</v>
      </c>
      <c r="C31" s="7">
        <f t="shared" si="14"/>
        <v>0</v>
      </c>
      <c r="D31" s="7">
        <f t="shared" si="0"/>
        <v>0</v>
      </c>
      <c r="E31" s="7">
        <f t="shared" si="1"/>
        <v>0</v>
      </c>
      <c r="F31" s="7">
        <f t="shared" si="2"/>
        <v>0</v>
      </c>
      <c r="G31" s="7">
        <f t="shared" si="3"/>
        <v>0</v>
      </c>
      <c r="H31" s="7">
        <f t="shared" si="4"/>
        <v>0</v>
      </c>
      <c r="I31" s="7">
        <f t="shared" si="5"/>
        <v>0</v>
      </c>
      <c r="J31" s="7">
        <f t="shared" si="6"/>
        <v>0</v>
      </c>
      <c r="K31" s="7">
        <f t="shared" si="7"/>
        <v>0</v>
      </c>
      <c r="L31" s="7">
        <f t="shared" si="8"/>
        <v>1623.5256982240001</v>
      </c>
      <c r="M31" s="7">
        <f t="shared" si="9"/>
        <v>0</v>
      </c>
      <c r="N31" s="7">
        <f t="shared" si="10"/>
        <v>0</v>
      </c>
      <c r="O31" s="7">
        <f t="shared" si="11"/>
        <v>0</v>
      </c>
      <c r="P31" s="7">
        <f t="shared" si="12"/>
        <v>0</v>
      </c>
      <c r="Q31" s="7">
        <f t="shared" si="13"/>
        <v>0</v>
      </c>
    </row>
  </sheetData>
  <mergeCells count="1">
    <mergeCell ref="B1:Q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2022-07-29T06:10:10Z</dcterms:modified>
</cp:coreProperties>
</file>