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K5" i="1" l="1"/>
  <c r="M5" i="1" s="1"/>
  <c r="K4" i="1"/>
  <c r="M4" i="1" s="1"/>
  <c r="K3" i="1"/>
  <c r="M3" i="1" s="1"/>
  <c r="D5" i="1"/>
  <c r="D4" i="1"/>
  <c r="D3" i="1"/>
  <c r="P6" i="1" l="1"/>
  <c r="B3" i="1"/>
  <c r="W6" i="1" l="1"/>
  <c r="W5" i="1"/>
  <c r="W4" i="1"/>
  <c r="W3" i="1"/>
  <c r="J3" i="1" l="1"/>
  <c r="J4" i="1" l="1"/>
  <c r="J6" i="1"/>
  <c r="J5" i="1"/>
  <c r="B5" i="1"/>
  <c r="B4" i="1"/>
  <c r="H6" i="1" l="1"/>
  <c r="I6" i="1"/>
  <c r="B6" i="1"/>
  <c r="F6" i="1"/>
  <c r="G6" i="1"/>
</calcChain>
</file>

<file path=xl/sharedStrings.xml><?xml version="1.0" encoding="utf-8"?>
<sst xmlns="http://schemas.openxmlformats.org/spreadsheetml/2006/main" count="31" uniqueCount="31">
  <si>
    <t>Показатели надежности и данные для расчтета</t>
  </si>
  <si>
    <t>Qi</t>
  </si>
  <si>
    <t>Qфакт (гигакалорий в год)</t>
  </si>
  <si>
    <t>t ч (время работы)</t>
  </si>
  <si>
    <t>ЦРБ</t>
  </si>
  <si>
    <t>Кэ электричества</t>
  </si>
  <si>
    <t>Кв водоснабжения</t>
  </si>
  <si>
    <t>Кт топливоснабжения</t>
  </si>
  <si>
    <t>К общий</t>
  </si>
  <si>
    <t>Кб показатель соответствия тепловой мощности источников тепловой энергии и пропускной способности тс расчетным тепловым нагрузкам потребителей</t>
  </si>
  <si>
    <t>Кр показатель уровня резервирования источников тепловой энергии и элементов тепловой сети путем их кольцевания и устроиства перемычек</t>
  </si>
  <si>
    <t xml:space="preserve">Кс показатель технического сотояния тепловых сетей </t>
  </si>
  <si>
    <t>Длина сетей общая</t>
  </si>
  <si>
    <t>Длина ветхих сетей</t>
  </si>
  <si>
    <t>Количество отказов за преведущий год</t>
  </si>
  <si>
    <t>Котк тс показатель надежности тепловых сетей</t>
  </si>
  <si>
    <t xml:space="preserve">И отк тс показатель интенсивности отказов тепловой сети  </t>
  </si>
  <si>
    <t>И отк ти интенсивность отказа тепловоцго источника</t>
  </si>
  <si>
    <t>К отк ит показатель надежности теплового источника</t>
  </si>
  <si>
    <t>К нед показатель относительного аварийного недоотпуска тепла</t>
  </si>
  <si>
    <t>К п показатель укомплектованности ремонтным и оперативно-ремонтным персоналом</t>
  </si>
  <si>
    <t xml:space="preserve">Км показатель оснащенности машинами </t>
  </si>
  <si>
    <t>К тр показатель наличия основных материально-технических ресурсов</t>
  </si>
  <si>
    <t>К ист показатель оснащенности передвижным автономным источником электропитания</t>
  </si>
  <si>
    <t>К гот показатель готовности к проведению аварительно-востоновительных работ</t>
  </si>
  <si>
    <t>Оценка надежности систем теплоснабжения</t>
  </si>
  <si>
    <t>малонадежные системы теплоснабжения</t>
  </si>
  <si>
    <t>тепловые сети надежные</t>
  </si>
  <si>
    <t>Школа</t>
  </si>
  <si>
    <t>ДК</t>
  </si>
  <si>
    <t xml:space="preserve">Показатели надежности согласно Приказ Минрегиона России от 26.07.2013 N 310
"Об утверждении Методических указаний по анализу показателей, используемых для оценки надежности систем теплоснабжения"
(Зарегистрировано в Минюсте России 28.11.2013 N 30479)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</si>
</sst>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2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hare\&#1044;&#1080;&#1089;&#1087;&#1077;&#1090;&#1095;&#1077;&#1088;\&#1055;&#1083;&#1072;&#1085;%20&#1088;&#1077;&#1072;&#1083;&#1080;&#1079;&#1072;&#1094;&#1080;&#1080;%20&#1058;&#1069;\&#1055;&#1083;&#1072;&#1085;%20&#1088;&#1077;&#1072;&#1083;&#1080;&#1079;&#1072;&#1094;&#1080;&#1080;%20&#1058;&#1069;%20&#1059;&#1058;&#1057;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 (2)"/>
      <sheetName val="Лист1"/>
    </sheetNames>
    <sheetDataSet>
      <sheetData sheetId="0">
        <row r="7">
          <cell r="M7">
            <v>3134.837229393007</v>
          </cell>
        </row>
        <row r="8">
          <cell r="J8">
            <v>5</v>
          </cell>
        </row>
        <row r="9">
          <cell r="J9">
            <v>314</v>
          </cell>
        </row>
        <row r="10">
          <cell r="J10">
            <v>356</v>
          </cell>
        </row>
        <row r="11">
          <cell r="J11">
            <v>91</v>
          </cell>
        </row>
        <row r="12">
          <cell r="J12">
            <v>231.5</v>
          </cell>
        </row>
        <row r="13">
          <cell r="J13">
            <v>119</v>
          </cell>
        </row>
        <row r="14">
          <cell r="J14">
            <v>13</v>
          </cell>
        </row>
        <row r="66">
          <cell r="M66">
            <v>856.95206675053237</v>
          </cell>
        </row>
        <row r="67">
          <cell r="J67">
            <v>5</v>
          </cell>
        </row>
        <row r="68">
          <cell r="J68">
            <v>72.5</v>
          </cell>
        </row>
        <row r="69">
          <cell r="J69">
            <v>80.5</v>
          </cell>
        </row>
        <row r="70">
          <cell r="J70">
            <v>74</v>
          </cell>
        </row>
        <row r="78">
          <cell r="M78">
            <v>603.02522451764548</v>
          </cell>
        </row>
        <row r="79">
          <cell r="J79">
            <v>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topLeftCell="A7" workbookViewId="0">
      <selection activeCell="H2" sqref="H2"/>
    </sheetView>
  </sheetViews>
  <sheetFormatPr defaultRowHeight="15" x14ac:dyDescent="0.25"/>
  <cols>
    <col min="1" max="1" width="14.42578125" customWidth="1"/>
    <col min="2" max="2" width="6.140625" customWidth="1"/>
    <col min="3" max="3" width="5.5703125" customWidth="1"/>
    <col min="4" max="4" width="5.7109375" customWidth="1"/>
    <col min="5" max="6" width="6.42578125" customWidth="1"/>
    <col min="7" max="7" width="6.7109375" customWidth="1"/>
    <col min="8" max="8" width="19" customWidth="1"/>
    <col min="9" max="9" width="14.28515625" customWidth="1"/>
    <col min="10" max="10" width="10.7109375" customWidth="1"/>
    <col min="11" max="11" width="7.85546875" customWidth="1"/>
    <col min="12" max="12" width="8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7.7109375" customWidth="1"/>
    <col min="18" max="18" width="8.42578125" customWidth="1"/>
    <col min="19" max="19" width="11.28515625" customWidth="1"/>
    <col min="20" max="20" width="6" customWidth="1"/>
    <col min="21" max="21" width="9" customWidth="1"/>
    <col min="22" max="22" width="12.42578125" customWidth="1"/>
    <col min="23" max="23" width="10.7109375" customWidth="1"/>
    <col min="24" max="24" width="11.85546875" customWidth="1"/>
  </cols>
  <sheetData>
    <row r="1" spans="1:24" ht="80.25" customHeight="1" x14ac:dyDescent="0.25">
      <c r="A1" s="2"/>
      <c r="B1" s="4" t="s">
        <v>30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4" ht="180.75" customHeight="1" x14ac:dyDescent="0.25">
      <c r="A2" s="5" t="s">
        <v>0</v>
      </c>
      <c r="B2" s="3" t="s">
        <v>1</v>
      </c>
      <c r="C2" s="6" t="s">
        <v>5</v>
      </c>
      <c r="D2" s="5" t="s">
        <v>2</v>
      </c>
      <c r="E2" s="5" t="s">
        <v>3</v>
      </c>
      <c r="F2" s="5" t="s">
        <v>6</v>
      </c>
      <c r="G2" s="5" t="s">
        <v>7</v>
      </c>
      <c r="H2" s="5" t="s">
        <v>9</v>
      </c>
      <c r="I2" s="5" t="s">
        <v>10</v>
      </c>
      <c r="J2" s="5" t="s">
        <v>11</v>
      </c>
      <c r="K2" s="5" t="s">
        <v>12</v>
      </c>
      <c r="L2" s="5" t="s">
        <v>13</v>
      </c>
      <c r="M2" s="5" t="s">
        <v>16</v>
      </c>
      <c r="N2" s="5" t="s">
        <v>14</v>
      </c>
      <c r="O2" s="5" t="s">
        <v>15</v>
      </c>
      <c r="P2" s="5" t="s">
        <v>17</v>
      </c>
      <c r="Q2" s="5" t="s">
        <v>18</v>
      </c>
      <c r="R2" s="5" t="s">
        <v>19</v>
      </c>
      <c r="S2" s="5" t="s">
        <v>20</v>
      </c>
      <c r="T2" s="5" t="s">
        <v>21</v>
      </c>
      <c r="U2" s="5" t="s">
        <v>22</v>
      </c>
      <c r="V2" s="5" t="s">
        <v>23</v>
      </c>
      <c r="W2" s="5" t="s">
        <v>24</v>
      </c>
      <c r="X2" s="1" t="s">
        <v>25</v>
      </c>
    </row>
    <row r="3" spans="1:24" x14ac:dyDescent="0.25">
      <c r="A3" s="3" t="s">
        <v>29</v>
      </c>
      <c r="B3" s="3">
        <f>D3/E3</f>
        <v>14.92779633044289</v>
      </c>
      <c r="C3" s="3">
        <v>1</v>
      </c>
      <c r="D3" s="3">
        <f>'[1]2016 (2)'!$M$7</f>
        <v>3134.837229393007</v>
      </c>
      <c r="E3" s="3">
        <v>210</v>
      </c>
      <c r="F3" s="3">
        <v>1</v>
      </c>
      <c r="G3" s="3">
        <v>0.5</v>
      </c>
      <c r="H3" s="3">
        <v>1</v>
      </c>
      <c r="I3" s="3">
        <v>1</v>
      </c>
      <c r="J3" s="3">
        <f>(K3-L3)/K3</f>
        <v>0.50597609561752988</v>
      </c>
      <c r="K3" s="7">
        <f>'[1]2016 (2)'!$J$8+'[1]2016 (2)'!$J$9+'[1]2016 (2)'!$J$10+'[1]2016 (2)'!$J$11+'[1]2016 (2)'!$J$12+'[1]2016 (2)'!$J$13+'[1]2016 (2)'!$J$14</f>
        <v>1129.5</v>
      </c>
      <c r="L3" s="3">
        <v>558</v>
      </c>
      <c r="M3" s="3">
        <f t="shared" ref="M3:M5" si="0">N3/(K3/1000)</f>
        <v>0.88534749889331565</v>
      </c>
      <c r="N3" s="3">
        <v>1</v>
      </c>
      <c r="O3" s="3">
        <v>0.6</v>
      </c>
      <c r="P3" s="3">
        <v>0</v>
      </c>
      <c r="Q3" s="3">
        <v>1</v>
      </c>
      <c r="R3" s="3">
        <v>1</v>
      </c>
      <c r="S3" s="3">
        <v>1</v>
      </c>
      <c r="T3" s="3">
        <v>1</v>
      </c>
      <c r="U3" s="3">
        <v>1</v>
      </c>
      <c r="V3" s="3">
        <v>1</v>
      </c>
      <c r="W3" s="3">
        <f>0.25*S3+0.35*T3+0.3*U3+0.1*V3</f>
        <v>0.99999999999999989</v>
      </c>
    </row>
    <row r="4" spans="1:24" x14ac:dyDescent="0.25">
      <c r="A4" s="3" t="s">
        <v>4</v>
      </c>
      <c r="B4" s="3">
        <f t="shared" ref="B4:B5" si="1">D4/E4</f>
        <v>4.0807241273834878</v>
      </c>
      <c r="C4" s="3">
        <v>1</v>
      </c>
      <c r="D4" s="3">
        <f>'[1]2016 (2)'!$M$66</f>
        <v>856.95206675053237</v>
      </c>
      <c r="E4" s="3">
        <v>210</v>
      </c>
      <c r="F4" s="3">
        <v>1</v>
      </c>
      <c r="G4" s="3">
        <v>0.5</v>
      </c>
      <c r="H4" s="3">
        <v>1</v>
      </c>
      <c r="I4" s="3">
        <v>1</v>
      </c>
      <c r="J4" s="3">
        <f t="shared" ref="J4:J5" si="2">(K4-L4)/K4</f>
        <v>0.56896551724137934</v>
      </c>
      <c r="K4" s="7">
        <f>'[1]2016 (2)'!$J$67+'[1]2016 (2)'!$J$68+'[1]2016 (2)'!$J$69+'[1]2016 (2)'!$J$70</f>
        <v>232</v>
      </c>
      <c r="L4" s="3">
        <v>100</v>
      </c>
      <c r="M4" s="3">
        <f t="shared" si="0"/>
        <v>0</v>
      </c>
      <c r="N4" s="3">
        <v>0</v>
      </c>
      <c r="O4" s="3">
        <v>1</v>
      </c>
      <c r="P4" s="3">
        <v>0</v>
      </c>
      <c r="Q4" s="3">
        <v>1</v>
      </c>
      <c r="R4" s="3">
        <v>1</v>
      </c>
      <c r="S4" s="3">
        <v>1</v>
      </c>
      <c r="T4" s="3">
        <v>1</v>
      </c>
      <c r="U4" s="3">
        <v>1</v>
      </c>
      <c r="V4" s="3">
        <v>1</v>
      </c>
      <c r="W4" s="3">
        <f t="shared" ref="W4:W6" si="3">0.25*S4+0.35*T4+0.3*U4+0.1*V4</f>
        <v>0.99999999999999989</v>
      </c>
    </row>
    <row r="5" spans="1:24" x14ac:dyDescent="0.25">
      <c r="A5" s="3" t="s">
        <v>28</v>
      </c>
      <c r="B5" s="3">
        <f t="shared" si="1"/>
        <v>2.871548688179264</v>
      </c>
      <c r="C5" s="3">
        <v>1</v>
      </c>
      <c r="D5" s="3">
        <f>'[1]2016 (2)'!$M$78</f>
        <v>603.02522451764548</v>
      </c>
      <c r="E5" s="3">
        <v>210</v>
      </c>
      <c r="F5" s="3">
        <v>1</v>
      </c>
      <c r="G5" s="3">
        <v>0.5</v>
      </c>
      <c r="H5" s="3">
        <v>1</v>
      </c>
      <c r="I5" s="3">
        <v>1</v>
      </c>
      <c r="J5" s="3">
        <f t="shared" si="2"/>
        <v>1</v>
      </c>
      <c r="K5" s="7">
        <f>'[1]2016 (2)'!$J$79</f>
        <v>4</v>
      </c>
      <c r="L5" s="3">
        <v>0</v>
      </c>
      <c r="M5" s="3">
        <f t="shared" si="0"/>
        <v>0</v>
      </c>
      <c r="N5" s="3">
        <v>0</v>
      </c>
      <c r="O5" s="3">
        <v>1</v>
      </c>
      <c r="P5" s="3">
        <v>0</v>
      </c>
      <c r="Q5" s="3">
        <v>1</v>
      </c>
      <c r="R5" s="3">
        <v>1</v>
      </c>
      <c r="S5" s="3">
        <v>1</v>
      </c>
      <c r="T5" s="3">
        <v>1</v>
      </c>
      <c r="U5" s="3">
        <v>1</v>
      </c>
      <c r="V5" s="3">
        <v>1</v>
      </c>
      <c r="W5" s="3">
        <f t="shared" si="3"/>
        <v>0.99999999999999989</v>
      </c>
    </row>
    <row r="6" spans="1:24" x14ac:dyDescent="0.25">
      <c r="A6" s="3" t="s">
        <v>8</v>
      </c>
      <c r="B6" s="3">
        <f>(B3*C3+B4*C4+B5*C5+H9)/SUM(B3:B5)</f>
        <v>1</v>
      </c>
      <c r="C6" s="3"/>
      <c r="D6" s="3"/>
      <c r="E6" s="3"/>
      <c r="F6" s="3">
        <f>(F3*B3+F4*B4+F5*B5)/SUM(B3:B5)</f>
        <v>1</v>
      </c>
      <c r="G6" s="3">
        <f>(G3*B3+G4*B4+G5*B5)/SUM(B3:B5)</f>
        <v>0.5</v>
      </c>
      <c r="H6" s="3">
        <f>(H3*B3+H4*B4+H5*B5)/SUM(B3:B5)</f>
        <v>1</v>
      </c>
      <c r="I6" s="3">
        <f>(B3*I3+I4*B4+I5*B5)/SUM(B3:B5)</f>
        <v>1</v>
      </c>
      <c r="J6" s="7">
        <f>(SUM(K3:K5)-SUM(L3:L5))/SUM(K3:K5)</f>
        <v>0.51812522885389967</v>
      </c>
      <c r="K6" s="3"/>
      <c r="L6" s="3"/>
      <c r="M6" s="3">
        <v>0</v>
      </c>
      <c r="N6" s="3"/>
      <c r="O6" s="3">
        <v>1</v>
      </c>
      <c r="P6" s="3">
        <f>(P3*D3+P4*D4+P5*D5)/SUM(D3:D5)</f>
        <v>0</v>
      </c>
      <c r="Q6" s="3">
        <v>1</v>
      </c>
      <c r="R6" s="3">
        <v>1</v>
      </c>
      <c r="S6" s="3">
        <v>1</v>
      </c>
      <c r="T6" s="3">
        <v>1</v>
      </c>
      <c r="U6" s="3">
        <v>1</v>
      </c>
      <c r="V6" s="3">
        <v>1</v>
      </c>
      <c r="W6" s="3">
        <f t="shared" si="3"/>
        <v>0.99999999999999989</v>
      </c>
    </row>
    <row r="7" spans="1:24" x14ac:dyDescent="0.25">
      <c r="A7" s="2" t="s">
        <v>26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x14ac:dyDescent="0.25">
      <c r="A8" s="2" t="s">
        <v>27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</sheetData>
  <mergeCells count="1">
    <mergeCell ref="B1:M1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2020-04-25T09:21:01Z</dcterms:modified>
</cp:coreProperties>
</file>